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0B7FDE09-6D71-47BE-9EBC-8536DC0EDA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Summary!$A$56:$A$1443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77" i="36" l="1"/>
  <c r="N1377" i="36"/>
  <c r="O1377" i="36"/>
  <c r="P1377" i="36"/>
  <c r="Q1377" i="36"/>
  <c r="G1377" i="36"/>
  <c r="C1377" i="36"/>
  <c r="M1374" i="36"/>
  <c r="N1374" i="36"/>
  <c r="O1374" i="36"/>
  <c r="P1374" i="36"/>
  <c r="Q1374" i="36"/>
  <c r="M1375" i="36"/>
  <c r="N1375" i="36"/>
  <c r="O1375" i="36"/>
  <c r="P1375" i="36"/>
  <c r="Q1375" i="36"/>
  <c r="M1376" i="36"/>
  <c r="N1376" i="36"/>
  <c r="O1376" i="36"/>
  <c r="P1376" i="36"/>
  <c r="Q1376" i="36"/>
  <c r="G1376" i="36"/>
  <c r="G1375" i="36"/>
  <c r="G1374" i="36"/>
  <c r="C1374" i="36"/>
  <c r="C1375" i="36"/>
  <c r="C1376" i="36"/>
  <c r="M1373" i="36"/>
  <c r="N1373" i="36"/>
  <c r="O1373" i="36"/>
  <c r="P1373" i="36"/>
  <c r="Q1373" i="36"/>
  <c r="G1373" i="36"/>
  <c r="C1373" i="36"/>
  <c r="G1372" i="36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<sst xmlns="http://schemas.openxmlformats.org/spreadsheetml/2006/main" count="244" uniqueCount="208">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</sst>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2" fillId="29" borderId="0" xfId="41" applyFont="1" applyFill="1" applyAlignment="1">
      <alignment horizontal="left"/>
    </xf>
    <xf numFmtId="0" fontId="33" fillId="0" borderId="0" xfId="41" applyFont="1" applyAlignment="1">
      <alignment horizontal="center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Data-Wednesday'!$A$475:$A$1377</c:f>
              <c:numCache>
                <c:formatCode>m/d/yyyy</c:formatCode>
                <c:ptCount val="903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</c:numCache>
            </c:numRef>
          </c:cat>
          <c:val>
            <c:numRef>
              <c:f>'Claims Data-Wednesday'!$E$475:$E$1377</c:f>
              <c:numCache>
                <c:formatCode>#,##0</c:formatCode>
                <c:ptCount val="903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  <c:pt idx="898">
                  <c:v>2485</c:v>
                </c:pt>
                <c:pt idx="899">
                  <c:v>2496</c:v>
                </c:pt>
                <c:pt idx="900">
                  <c:v>3104</c:v>
                </c:pt>
                <c:pt idx="901">
                  <c:v>2609</c:v>
                </c:pt>
                <c:pt idx="902">
                  <c:v>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Data-Wednesday'!$A$475:$A$1377</c:f>
              <c:numCache>
                <c:formatCode>m/d/yyyy</c:formatCode>
                <c:ptCount val="903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</c:numCache>
            </c:numRef>
          </c:cat>
          <c:val>
            <c:numRef>
              <c:f>'Claims Data-Wednesday'!$F$475:$F$1377</c:f>
              <c:numCache>
                <c:formatCode>#,##0</c:formatCode>
                <c:ptCount val="903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  <c:pt idx="898">
                  <c:v>24235</c:v>
                </c:pt>
                <c:pt idx="899">
                  <c:v>23445</c:v>
                </c:pt>
                <c:pt idx="900">
                  <c:v>22840</c:v>
                </c:pt>
                <c:pt idx="901">
                  <c:v>22250</c:v>
                </c:pt>
                <c:pt idx="902">
                  <c:v>21736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  <c:pt idx="11">
                  <c:v>6019919</c:v>
                </c:pt>
                <c:pt idx="12">
                  <c:v>5702692</c:v>
                </c:pt>
                <c:pt idx="13">
                  <c:v>5362986</c:v>
                </c:pt>
                <c:pt idx="14">
                  <c:v>5277869</c:v>
                </c:pt>
                <c:pt idx="15">
                  <c:v>5185719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  <c:pt idx="11">
                  <c:v>322</c:v>
                </c:pt>
                <c:pt idx="12">
                  <c:v>346</c:v>
                </c:pt>
                <c:pt idx="13">
                  <c:v>290</c:v>
                </c:pt>
                <c:pt idx="14">
                  <c:v>306</c:v>
                </c:pt>
                <c:pt idx="1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42.7</c:v>
                </c:pt>
                <c:pt idx="2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'ExhaustionRateIndiana&amp;Surround'!$CB$7:$DC$7</c:f>
              <c:numCache>
                <c:formatCode>0.0%</c:formatCode>
                <c:ptCount val="28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'ExhaustionRateIndiana&amp;Surround'!$CB$8:$DC$8</c:f>
              <c:numCache>
                <c:formatCode>0.0%</c:formatCode>
                <c:ptCount val="28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'ExhaustionRateIndiana&amp;Surround'!$CB$9:$DC$9</c:f>
              <c:numCache>
                <c:formatCode>0.0%</c:formatCode>
                <c:ptCount val="28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'ExhaustionRateIndiana&amp;Surround'!$CB$10:$DC$10</c:f>
              <c:numCache>
                <c:formatCode>0.0%</c:formatCode>
                <c:ptCount val="28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'ExhaustionRateIndiana&amp;Surround'!$CB$11:$DC$11</c:f>
              <c:numCache>
                <c:formatCode>0.0%</c:formatCode>
                <c:ptCount val="28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'ExhaustionRateIndiana&amp;Surround'!$CB$12:$DC$12</c:f>
              <c:numCache>
                <c:formatCode>0.0%</c:formatCode>
                <c:ptCount val="28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'ExhaustionRateIndiana&amp;Surround'!$CB$13:$DC$13</c:f>
              <c:numCache>
                <c:formatCode>0.0%</c:formatCode>
                <c:ptCount val="28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'ExhaustionRateIndiana&amp;Surround'!$CB$14:$DC$14</c:f>
              <c:numCache>
                <c:formatCode>0.0%</c:formatCode>
                <c:ptCount val="28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2008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'ExhaustionRateIndiana&amp;Surround'!$CB$17:$CB$20</c15:sqref>
                        </c15:formulaRef>
                      </c:ext>
                    </c:extLst>
                    <c:strCache>
                      <c:ptCount val="4"/>
                      <c:pt idx="0">
                        <c:v>1st Quarter</c:v>
                      </c:pt>
                      <c:pt idx="1">
                        <c:v>2nd Quarter</c:v>
                      </c:pt>
                      <c:pt idx="2">
                        <c:v>3rd Quarter</c:v>
                      </c:pt>
                      <c:pt idx="3">
                        <c:v>4th Quarter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'ExhaustionRateIndiana&amp;Surround'!$AN$7:$AQ$7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8-E116-421B-9926-045028DD5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2009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'ExhaustionRateIndiana&amp;Surround'!$AR$7:$AU$7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16-421B-9926-045028DD5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2010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'ExhaustionRateIndiana&amp;Surround'!$AV$7:$AY$7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6-421B-9926-045028DD5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2011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'ExhaustionRateIndiana&amp;Surround'!$AZ$7:$BC$7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6-421B-9926-045028DD5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2012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'ExhaustionRateIndiana&amp;Surround'!$BD$7:$BG$7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6-421B-9926-045028DD59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2013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'ExhaustionRateIndiana&amp;Surround'!$BH$7:$BK$7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16-421B-9926-045028DD5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2014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'ExhaustionRateIndiana&amp;Surround'!$BL$7:$BO$7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16-421B-9926-045028DD59CD}"/>
                  </c:ext>
                </c:extLst>
              </c15:ser>
            </c15:filteredBarSeries>
          </c:ext>
        </c:extLst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70820" cy="85803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443" totalsRowShown="0" headerRowDxfId="2" dataDxfId="1">
  <autoFilter ref="A56:A1443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443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45773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16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45773</v>
      </c>
      <c r="C8" s="17"/>
      <c r="D8" s="18">
        <f>B3-7</f>
        <v>45766</v>
      </c>
      <c r="E8" s="19"/>
      <c r="F8" s="19"/>
      <c r="G8" s="19"/>
      <c r="H8" s="19"/>
      <c r="I8" s="17"/>
      <c r="J8" s="18">
        <f>B3-7*52</f>
        <v>45409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2566</v>
      </c>
      <c r="C11" s="21"/>
      <c r="D11" s="21">
        <f>VLOOKUP(D$8,'Claims Data-Wednesday'!$A:$Q,5)</f>
        <v>2609</v>
      </c>
      <c r="E11" s="21"/>
      <c r="F11" s="21">
        <f>B11-D11</f>
        <v>-43</v>
      </c>
      <c r="G11" s="6"/>
      <c r="H11" s="22">
        <f>F11/D11</f>
        <v>-1.6481410502108086E-2</v>
      </c>
      <c r="I11" s="6"/>
      <c r="J11" s="21">
        <f>VLOOKUP(J$8,'Claims Data-Wednesday'!$A:$Q,5)</f>
        <v>2344</v>
      </c>
      <c r="K11" s="21"/>
      <c r="L11" s="21">
        <f>B11-J11</f>
        <v>222</v>
      </c>
      <c r="M11" s="6"/>
      <c r="N11" s="22">
        <f>L11/J11</f>
        <v>9.4709897610921495E-2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21736</v>
      </c>
      <c r="C13" s="21"/>
      <c r="D13" s="21">
        <f>VLOOKUP(D$8,'Claims Data-Wednesday'!$A:$Q,6)</f>
        <v>22250</v>
      </c>
      <c r="E13" s="21"/>
      <c r="F13" s="21">
        <f t="shared" ref="F13:F19" si="0">B13-D13</f>
        <v>-514</v>
      </c>
      <c r="G13" s="6"/>
      <c r="H13" s="22">
        <f t="shared" ref="H13:H19" si="1">F13/D13</f>
        <v>-2.3101123595505618E-2</v>
      </c>
      <c r="I13" s="6"/>
      <c r="J13" s="21">
        <f>VLOOKUP(J$8,'Claims Data-Wednesday'!$A:$Q,6)</f>
        <v>20331</v>
      </c>
      <c r="K13" s="21"/>
      <c r="L13" s="21">
        <f t="shared" ref="L13:L19" si="2">B13-J13</f>
        <v>1405</v>
      </c>
      <c r="M13" s="6"/>
      <c r="N13" s="22">
        <f t="shared" ref="N13:N19" si="3">L13/J13</f>
        <v>6.9106290885839361E-2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24302</v>
      </c>
      <c r="C15" s="21"/>
      <c r="D15" s="21">
        <f>VLOOKUP(D$8,'Claims Data-Wednesday'!$A:$Q,7)</f>
        <v>24859</v>
      </c>
      <c r="E15" s="21"/>
      <c r="F15" s="21">
        <f t="shared" si="0"/>
        <v>-557</v>
      </c>
      <c r="G15" s="6"/>
      <c r="H15" s="22">
        <f t="shared" si="1"/>
        <v>-2.2406371937728792E-2</v>
      </c>
      <c r="I15" s="6"/>
      <c r="J15" s="21">
        <f>VLOOKUP(J$8,'Claims Data-Wednesday'!$A:$Q,7)</f>
        <v>22675</v>
      </c>
      <c r="K15" s="21"/>
      <c r="L15" s="21">
        <f t="shared" si="2"/>
        <v>1627</v>
      </c>
      <c r="M15" s="6"/>
      <c r="N15" s="22">
        <f t="shared" si="3"/>
        <v>7.1753031973539133E-2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5185719</v>
      </c>
      <c r="C17" s="7"/>
      <c r="D17" s="7">
        <f>VLOOKUP(D$8,'Claims Data-Wednesday'!$A:$Q,8)</f>
        <v>5277869</v>
      </c>
      <c r="E17" s="7"/>
      <c r="F17" s="7">
        <f t="shared" si="0"/>
        <v>-92150</v>
      </c>
      <c r="G17" s="6"/>
      <c r="H17" s="22">
        <f t="shared" si="1"/>
        <v>-1.7459698222900191E-2</v>
      </c>
      <c r="I17" s="6"/>
      <c r="J17" s="7">
        <f>VLOOKUP(J$8,'Claims Data-Wednesday'!$A:$Q,8)</f>
        <v>4699225</v>
      </c>
      <c r="K17" s="7"/>
      <c r="L17" s="7">
        <f t="shared" si="2"/>
        <v>486494</v>
      </c>
      <c r="M17" s="6"/>
      <c r="N17" s="22">
        <f t="shared" si="3"/>
        <v>0.10352643255004815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292</v>
      </c>
      <c r="C19" s="21"/>
      <c r="D19" s="21">
        <f>VLOOKUP(D$8,'Claims Data-Wednesday'!$A:$Q,9)</f>
        <v>306</v>
      </c>
      <c r="E19" s="21"/>
      <c r="F19" s="21">
        <f t="shared" si="0"/>
        <v>-14</v>
      </c>
      <c r="G19" s="6"/>
      <c r="H19" s="22">
        <f t="shared" si="1"/>
        <v>-4.5751633986928102E-2</v>
      </c>
      <c r="I19" s="6"/>
      <c r="J19" s="21">
        <f>VLOOKUP(J$8,'Claims Data-Wednesday'!$A:$Q,9)</f>
        <v>240</v>
      </c>
      <c r="K19" s="21"/>
      <c r="L19" s="21">
        <f t="shared" si="2"/>
        <v>52</v>
      </c>
      <c r="M19" s="6"/>
      <c r="N19" s="22">
        <f t="shared" si="3"/>
        <v>0.21666666666666667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2693.75</v>
      </c>
      <c r="D28" s="21">
        <f>VLOOKUP(J$8,'Claims Data-Wednesday'!$A:$Q,13)</f>
        <v>2630.75</v>
      </c>
      <c r="F28" s="22">
        <f>(B28-D28)/D28</f>
        <v>2.3947543476195002E-2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22567.75</v>
      </c>
      <c r="D30" s="21">
        <f>VLOOKUP(J$8,'Claims Data-Wednesday'!$A:$Q,14)</f>
        <v>22311.5</v>
      </c>
      <c r="F30" s="22">
        <f t="shared" ref="F30:F36" si="4">(B30-D30)/D30</f>
        <v>1.1485108576294737E-2</v>
      </c>
      <c r="I30" s="39"/>
      <c r="J30" s="45">
        <v>45773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25261.5</v>
      </c>
      <c r="D32" s="21">
        <f>VLOOKUP(J$8,'Claims Data-Wednesday'!$A:$Q,15)</f>
        <v>24942.25</v>
      </c>
      <c r="F32" s="22">
        <f t="shared" si="4"/>
        <v>1.2799566999769467E-2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5382316.5</v>
      </c>
      <c r="D34" s="7">
        <f>VLOOKUP(J$8,'Claims Data-Wednesday'!$A:$Q,16)</f>
        <v>5144393.75</v>
      </c>
      <c r="F34" s="22">
        <f t="shared" si="4"/>
        <v>4.6248938468211147E-2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308.5</v>
      </c>
      <c r="D36" s="21">
        <f>VLOOKUP(J$8,'Claims Data-Wednesday'!$A:$Q,17)</f>
        <v>247</v>
      </c>
      <c r="F36" s="22">
        <f t="shared" si="4"/>
        <v>0.24898785425101214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77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D1393" sqref="D1393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77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:C1373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  <row r="1373" spans="1:17">
      <c r="A1373" s="5">
        <v>45745</v>
      </c>
      <c r="B1373" s="8">
        <v>12</v>
      </c>
      <c r="C1373" s="102">
        <f t="shared" si="1943"/>
        <v>45738</v>
      </c>
      <c r="D1373" s="50">
        <v>14</v>
      </c>
      <c r="E1373" s="75">
        <v>2485</v>
      </c>
      <c r="F1373" s="75">
        <v>24235</v>
      </c>
      <c r="G1373" s="75">
        <f t="shared" si="1703"/>
        <v>26720</v>
      </c>
      <c r="H1373" s="76">
        <v>6019919</v>
      </c>
      <c r="I1373" s="75">
        <v>322</v>
      </c>
      <c r="M1373" s="75">
        <f t="shared" ref="M1373" si="1949">AVERAGE(E1370:E1373)</f>
        <v>2544.75</v>
      </c>
      <c r="N1373" s="75">
        <f t="shared" ref="N1373" si="1950">AVERAGE(F1370:F1373)</f>
        <v>25927.75</v>
      </c>
      <c r="O1373" s="75">
        <f t="shared" ref="O1373" si="1951">AVERAGE(G1370:G1373)</f>
        <v>28472.5</v>
      </c>
      <c r="P1373" s="75">
        <f t="shared" ref="P1373" si="1952">AVERAGE(H1370:H1373)</f>
        <v>6352190.25</v>
      </c>
      <c r="Q1373" s="75">
        <f t="shared" ref="Q1373" si="1953">AVERAGE(I1370:I1373)</f>
        <v>304</v>
      </c>
    </row>
    <row r="1374" spans="1:17">
      <c r="A1374" s="5">
        <v>45752</v>
      </c>
      <c r="B1374" s="8">
        <v>13</v>
      </c>
      <c r="C1374" s="102">
        <f t="shared" ref="C1374:C1376" si="1954">A1373</f>
        <v>45745</v>
      </c>
      <c r="D1374" s="50">
        <v>15</v>
      </c>
      <c r="E1374" s="75">
        <v>2496</v>
      </c>
      <c r="F1374" s="75">
        <v>23445</v>
      </c>
      <c r="G1374" s="75">
        <f t="shared" si="1703"/>
        <v>25941</v>
      </c>
      <c r="H1374" s="76">
        <v>5702692</v>
      </c>
      <c r="I1374" s="75">
        <v>346</v>
      </c>
      <c r="M1374" s="75">
        <f t="shared" ref="M1374:M1376" si="1955">AVERAGE(E1371:E1374)</f>
        <v>2474.25</v>
      </c>
      <c r="N1374" s="75">
        <f t="shared" ref="N1374:N1376" si="1956">AVERAGE(F1371:F1374)</f>
        <v>24854.75</v>
      </c>
      <c r="O1374" s="75">
        <f t="shared" ref="O1374:O1376" si="1957">AVERAGE(G1371:G1374)</f>
        <v>27329</v>
      </c>
      <c r="P1374" s="75">
        <f t="shared" ref="P1374:P1376" si="1958">AVERAGE(H1371:H1374)</f>
        <v>6065328</v>
      </c>
      <c r="Q1374" s="75">
        <f t="shared" ref="Q1374:Q1376" si="1959">AVERAGE(I1371:I1374)</f>
        <v>314.5</v>
      </c>
    </row>
    <row r="1375" spans="1:17">
      <c r="A1375" s="5">
        <v>45759</v>
      </c>
      <c r="B1375" s="8">
        <v>14</v>
      </c>
      <c r="C1375" s="102">
        <f t="shared" si="1954"/>
        <v>45752</v>
      </c>
      <c r="D1375" s="50">
        <v>16</v>
      </c>
      <c r="E1375" s="75">
        <v>3104</v>
      </c>
      <c r="F1375" s="75">
        <v>22840</v>
      </c>
      <c r="G1375" s="75">
        <f t="shared" si="1703"/>
        <v>25944</v>
      </c>
      <c r="H1375" s="76">
        <v>5362986</v>
      </c>
      <c r="I1375" s="75">
        <v>290</v>
      </c>
      <c r="M1375" s="75">
        <f t="shared" si="1955"/>
        <v>2658.75</v>
      </c>
      <c r="N1375" s="75">
        <f t="shared" si="1956"/>
        <v>23913.25</v>
      </c>
      <c r="O1375" s="75">
        <f t="shared" si="1957"/>
        <v>26572</v>
      </c>
      <c r="P1375" s="75">
        <f t="shared" si="1958"/>
        <v>5800813.75</v>
      </c>
      <c r="Q1375" s="75">
        <f t="shared" si="1959"/>
        <v>316.5</v>
      </c>
    </row>
    <row r="1376" spans="1:17">
      <c r="A1376" s="5">
        <v>45766</v>
      </c>
      <c r="B1376" s="8">
        <v>15</v>
      </c>
      <c r="C1376" s="102">
        <f t="shared" si="1954"/>
        <v>45759</v>
      </c>
      <c r="D1376" s="50">
        <v>17</v>
      </c>
      <c r="E1376" s="75">
        <v>2609</v>
      </c>
      <c r="F1376" s="75">
        <v>22250</v>
      </c>
      <c r="G1376" s="75">
        <f t="shared" si="1703"/>
        <v>24859</v>
      </c>
      <c r="H1376" s="76">
        <v>5277869</v>
      </c>
      <c r="I1376" s="75">
        <v>306</v>
      </c>
      <c r="M1376" s="75">
        <f t="shared" si="1955"/>
        <v>2673.5</v>
      </c>
      <c r="N1376" s="75">
        <f t="shared" si="1956"/>
        <v>23192.5</v>
      </c>
      <c r="O1376" s="75">
        <f t="shared" si="1957"/>
        <v>25866</v>
      </c>
      <c r="P1376" s="75">
        <f t="shared" si="1958"/>
        <v>5590866.5</v>
      </c>
      <c r="Q1376" s="75">
        <f t="shared" si="1959"/>
        <v>316</v>
      </c>
    </row>
    <row r="1377" spans="1:17">
      <c r="A1377" s="5">
        <v>45773</v>
      </c>
      <c r="B1377" s="8">
        <v>16</v>
      </c>
      <c r="C1377" s="102">
        <f t="shared" ref="C1377" si="1960">A1376</f>
        <v>45766</v>
      </c>
      <c r="D1377" s="50">
        <v>18</v>
      </c>
      <c r="E1377" s="75">
        <v>2566</v>
      </c>
      <c r="F1377" s="75">
        <v>21736</v>
      </c>
      <c r="G1377" s="75">
        <f t="shared" si="1703"/>
        <v>24302</v>
      </c>
      <c r="H1377" s="76">
        <v>5185719</v>
      </c>
      <c r="I1377" s="75">
        <v>292</v>
      </c>
      <c r="M1377" s="75">
        <f t="shared" ref="M1377" si="1961">AVERAGE(E1374:E1377)</f>
        <v>2693.75</v>
      </c>
      <c r="N1377" s="75">
        <f t="shared" ref="N1377" si="1962">AVERAGE(F1374:F1377)</f>
        <v>22567.75</v>
      </c>
      <c r="O1377" s="75">
        <f t="shared" ref="O1377" si="1963">AVERAGE(G1374:G1377)</f>
        <v>25261.5</v>
      </c>
      <c r="P1377" s="75">
        <f t="shared" ref="P1377" si="1964">AVERAGE(H1374:H1377)</f>
        <v>5382316.5</v>
      </c>
      <c r="Q1377" s="75">
        <f t="shared" ref="Q1377" si="1965">AVERAGE(I1374:I1377)</f>
        <v>308.5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 M1373:Q1373 M1374:Q1377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C19" sqref="AC19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42.7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  <c r="Z6" s="128">
        <v>42.8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42.166666666666664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C20"/>
  <sheetViews>
    <sheetView workbookViewId="0">
      <pane xSplit="2" ySplit="6" topLeftCell="CT7" activePane="bottomRight" state="frozen"/>
      <selection pane="topRight" activeCell="C1" sqref="C1"/>
      <selection pane="bottomLeft" activeCell="A7" sqref="A7"/>
      <selection pane="bottomRight" activeCell="DB27" sqref="DB2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7">
      <c r="A1" s="129" t="s">
        <v>106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</row>
    <row r="2" spans="1:107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</row>
    <row r="5" spans="1:107" ht="28.5" customHeight="1">
      <c r="AN5" s="131"/>
      <c r="AO5" s="131"/>
      <c r="AP5" s="131"/>
      <c r="AQ5" s="131"/>
    </row>
    <row r="6" spans="1:107" ht="39.75">
      <c r="A6" s="130" t="s">
        <v>55</v>
      </c>
      <c r="B6" s="130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</row>
    <row r="7" spans="1:107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</row>
    <row r="8" spans="1:107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</row>
    <row r="9" spans="1:107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</row>
    <row r="10" spans="1:107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</row>
    <row r="11" spans="1:107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</row>
    <row r="12" spans="1:107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</row>
    <row r="13" spans="1:107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</row>
    <row r="14" spans="1:107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</row>
    <row r="15" spans="1:107">
      <c r="AJ15" s="65"/>
    </row>
    <row r="16" spans="1:107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6:B6"/>
    <mergeCell ref="AN1:AT2"/>
    <mergeCell ref="AU1:AV2"/>
    <mergeCell ref="AW1:AW2"/>
    <mergeCell ref="AX1:AX2"/>
    <mergeCell ref="AN5:AQ5"/>
    <mergeCell ref="AY1:AY2"/>
    <mergeCell ref="AZ1:AZ2"/>
    <mergeCell ref="BA1:BA2"/>
    <mergeCell ref="BB1:BB2"/>
    <mergeCell ref="A1:P2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F266619EDB944B4AD3B1FFF9BA285" ma:contentTypeVersion="1" ma:contentTypeDescription="Create a new document." ma:contentTypeScope="" ma:versionID="28a5022495f937de590349d80ca34a08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68B4A7-FF3C-4627-928B-0BC9B2CA5A01}"/>
</file>

<file path=customXml/itemProps2.xml><?xml version="1.0" encoding="utf-8"?>
<ds:datastoreItem xmlns:ds="http://schemas.openxmlformats.org/officeDocument/2006/customXml" ds:itemID="{511CB430-78C5-42DB-BA9B-0923EBC1A11B}"/>
</file>

<file path=customXml/itemProps3.xml><?xml version="1.0" encoding="utf-8"?>
<ds:datastoreItem xmlns:ds="http://schemas.openxmlformats.org/officeDocument/2006/customXml" ds:itemID="{1C8C2752-13B0-4D6E-8EC1-881D2AD53CD0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2025-05-06T13:33:27Z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0x01010069AF266619EDB944B4AD3B1FFF9BA285</vt:lpwstr>
  </property>
</Properties>
</file>